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<sst xmlns="http://schemas.openxmlformats.org/spreadsheetml/2006/main" count="49" uniqueCount="48">
  <si>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</si>
  <si>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</si>
  <si>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</si>
  <si>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</si>
  <si>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</si>
  <si>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</si>
  <si>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</si>
  <si>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</si>
  <si>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</si>
  <si>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</si>
  <si>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</si>
  <si>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</si>
  <si>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</si>
  <si>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</si>
  <si>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</si>
  <si>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</si>
  <si>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</si>
  <si>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</si>
  <si>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</si>
  <si>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</si>
  <si>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</si>
  <si>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</si>
  <si>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</si>
  <si>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</si>
  <si>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</si>
  <si>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</si>
  <si>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Plp</t>
  </si>
  <si>
    <t>Pl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</si>
  <si>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</si>
  <si>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</si>
  <si>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</si>
  <si>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</si>
  <si>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</si>
  <si>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</si>
  <si>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</si>
  <si>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</si>
  <si>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</si>
  <si>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</si>
  <si>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</si>
  <si>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</si>
  <si>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estimated</t>
  </si>
  <si>
    <t xml:space="preserve">total judges </t>
  </si>
  <si>
    <t>Sarajevo II</t>
  </si>
  <si>
    <t>Ov</t>
  </si>
  <si>
    <t>CASELOAD INDEX (the number of judges needed to cover the core caseload)</t>
  </si>
  <si>
    <t>Ps</t>
  </si>
  <si>
    <t>ADJUSTED CASELOAD INDEX</t>
  </si>
  <si>
    <t>Less commercial cases to be handled by the new Commercial Division in the new combined Municipal Court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</si>
</sst>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4"/>
  <sheetViews>
    <sheetView tabSelected="1" workbookViewId="0" topLeftCell="A32">
      <selection activeCell="L45" sqref="L45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42</v>
      </c>
      <c r="E2" s="11"/>
    </row>
    <row r="3" ht="26.25">
      <c r="A3" s="11" t="s">
        <v>39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31</v>
      </c>
      <c r="G5" s="6" t="s">
        <v>32</v>
      </c>
      <c r="H5" s="6" t="s">
        <v>37</v>
      </c>
      <c r="I5" s="6" t="s">
        <v>36</v>
      </c>
      <c r="J5" s="6" t="s">
        <v>40</v>
      </c>
      <c r="K5" s="5"/>
      <c r="L5" s="7" t="s">
        <v>41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33</v>
      </c>
      <c r="H6" s="9" t="s">
        <v>35</v>
      </c>
      <c r="I6" s="9" t="s">
        <v>35</v>
      </c>
      <c r="J6" s="9" t="s">
        <v>30</v>
      </c>
      <c r="K6" s="9" t="s">
        <v>29</v>
      </c>
      <c r="L6" s="10" t="s">
        <v>38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1202</v>
      </c>
      <c r="C8" s="12">
        <v>1093</v>
      </c>
      <c r="D8" s="12">
        <v>1414</v>
      </c>
      <c r="E8" s="12">
        <v>1427</v>
      </c>
      <c r="F8" s="12">
        <v>759</v>
      </c>
      <c r="G8" s="12">
        <f>PRODUCT(F8,2)</f>
        <v>1518</v>
      </c>
      <c r="H8" s="12">
        <f aca="true" t="shared" si="0" ref="H8:H21">AVERAGE(B8,C8,D8,E8,G8)</f>
        <v>1330.8</v>
      </c>
      <c r="I8" s="12">
        <f aca="true" t="shared" si="1" ref="I8:I21">AVERAGE(E8,G8)</f>
        <v>1472.5</v>
      </c>
      <c r="J8" s="12">
        <v>220</v>
      </c>
      <c r="K8" s="12">
        <f>POWER(J8,-1)</f>
        <v>0.004545454545454545</v>
      </c>
      <c r="L8" s="13">
        <f>PRODUCT(I8,K8)</f>
        <v>6.6931818181818175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318</v>
      </c>
      <c r="C9" s="12">
        <v>375</v>
      </c>
      <c r="D9" s="12">
        <v>490</v>
      </c>
      <c r="E9" s="12">
        <v>684</v>
      </c>
      <c r="F9" s="12">
        <v>358</v>
      </c>
      <c r="G9" s="12">
        <f aca="true" t="shared" si="2" ref="G9:G36">PRODUCT(F9,2)</f>
        <v>716</v>
      </c>
      <c r="H9" s="12">
        <f t="shared" si="0"/>
        <v>516.6</v>
      </c>
      <c r="I9" s="12">
        <f t="shared" si="1"/>
        <v>700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148</v>
      </c>
      <c r="C10" s="12">
        <v>158</v>
      </c>
      <c r="D10" s="12">
        <v>145</v>
      </c>
      <c r="E10" s="12">
        <v>206</v>
      </c>
      <c r="F10" s="12">
        <v>116</v>
      </c>
      <c r="G10" s="12">
        <f t="shared" si="2"/>
        <v>232</v>
      </c>
      <c r="H10" s="12">
        <f t="shared" si="0"/>
        <v>177.8</v>
      </c>
      <c r="I10" s="12">
        <f t="shared" si="1"/>
        <v>219</v>
      </c>
      <c r="J10" s="12">
        <v>220</v>
      </c>
      <c r="K10" s="12">
        <f aca="true" t="shared" si="3" ref="K10:K32">POWER(J10,-1)</f>
        <v>0.004545454545454545</v>
      </c>
      <c r="L10" s="13">
        <f aca="true" t="shared" si="4" ref="L10:L32">PRODUCT(I10,K10)</f>
        <v>0.9954545454545454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477</v>
      </c>
      <c r="C11" s="12">
        <v>889</v>
      </c>
      <c r="D11" s="12">
        <v>685</v>
      </c>
      <c r="E11" s="12">
        <v>863</v>
      </c>
      <c r="F11" s="12">
        <v>500</v>
      </c>
      <c r="G11" s="12">
        <f t="shared" si="2"/>
        <v>1000</v>
      </c>
      <c r="H11" s="12">
        <f t="shared" si="0"/>
        <v>782.8</v>
      </c>
      <c r="I11" s="12">
        <f t="shared" si="1"/>
        <v>931.5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75</v>
      </c>
      <c r="C12" s="12">
        <v>108</v>
      </c>
      <c r="D12" s="12">
        <v>139</v>
      </c>
      <c r="E12" s="12">
        <v>148</v>
      </c>
      <c r="F12" s="12">
        <v>75</v>
      </c>
      <c r="G12" s="12">
        <f t="shared" si="2"/>
        <v>150</v>
      </c>
      <c r="H12" s="12">
        <f t="shared" si="0"/>
        <v>124</v>
      </c>
      <c r="I12" s="12">
        <f t="shared" si="1"/>
        <v>149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655</v>
      </c>
      <c r="C13" s="12">
        <v>1019</v>
      </c>
      <c r="D13" s="12">
        <v>1323</v>
      </c>
      <c r="E13" s="12">
        <v>1313</v>
      </c>
      <c r="F13" s="12">
        <v>763</v>
      </c>
      <c r="G13" s="12">
        <f t="shared" si="2"/>
        <v>1526</v>
      </c>
      <c r="H13" s="12">
        <f t="shared" si="0"/>
        <v>1167.2</v>
      </c>
      <c r="I13" s="12">
        <f t="shared" si="1"/>
        <v>1419.5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3217</v>
      </c>
      <c r="C14" s="12">
        <v>2890</v>
      </c>
      <c r="D14" s="12">
        <v>2733</v>
      </c>
      <c r="E14" s="12">
        <v>2998</v>
      </c>
      <c r="F14" s="12">
        <v>1467</v>
      </c>
      <c r="G14" s="12">
        <f t="shared" si="2"/>
        <v>2934</v>
      </c>
      <c r="H14" s="12">
        <f t="shared" si="0"/>
        <v>2954.4</v>
      </c>
      <c r="I14" s="12">
        <f t="shared" si="1"/>
        <v>2966</v>
      </c>
      <c r="J14" s="12">
        <v>300</v>
      </c>
      <c r="K14" s="12">
        <f t="shared" si="3"/>
        <v>0.0033333333333333335</v>
      </c>
      <c r="L14" s="13">
        <f t="shared" si="4"/>
        <v>9.886666666666667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684</v>
      </c>
      <c r="C15" s="12">
        <v>396</v>
      </c>
      <c r="D15" s="12">
        <v>437</v>
      </c>
      <c r="E15" s="12">
        <v>423</v>
      </c>
      <c r="F15" s="12">
        <v>210</v>
      </c>
      <c r="G15" s="12">
        <f t="shared" si="2"/>
        <v>420</v>
      </c>
      <c r="H15" s="12">
        <f t="shared" si="0"/>
        <v>472</v>
      </c>
      <c r="I15" s="12">
        <f t="shared" si="1"/>
        <v>421.5</v>
      </c>
      <c r="J15" s="12">
        <v>300</v>
      </c>
      <c r="K15" s="12">
        <f t="shared" si="3"/>
        <v>0.0033333333333333335</v>
      </c>
      <c r="L15" s="13">
        <f t="shared" si="4"/>
        <v>1.405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312</v>
      </c>
      <c r="C16" s="12">
        <v>747</v>
      </c>
      <c r="D16" s="12">
        <v>890</v>
      </c>
      <c r="E16" s="12">
        <v>2773</v>
      </c>
      <c r="F16" s="12">
        <v>2472</v>
      </c>
      <c r="G16" s="12">
        <f t="shared" si="2"/>
        <v>4944</v>
      </c>
      <c r="H16" s="12">
        <f t="shared" si="0"/>
        <v>1933.2</v>
      </c>
      <c r="I16" s="12">
        <f t="shared" si="1"/>
        <v>3858.5</v>
      </c>
      <c r="J16" s="12">
        <v>600</v>
      </c>
      <c r="K16" s="12">
        <f t="shared" si="3"/>
        <v>0.0016666666666666668</v>
      </c>
      <c r="L16" s="13">
        <f t="shared" si="4"/>
        <v>6.430833333333334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238</v>
      </c>
      <c r="C17" s="12">
        <v>552</v>
      </c>
      <c r="D17" s="12">
        <v>654</v>
      </c>
      <c r="E17" s="12">
        <v>611</v>
      </c>
      <c r="F17" s="12">
        <v>350</v>
      </c>
      <c r="G17" s="12">
        <f t="shared" si="2"/>
        <v>700</v>
      </c>
      <c r="H17" s="12">
        <f t="shared" si="0"/>
        <v>551</v>
      </c>
      <c r="I17" s="12">
        <f t="shared" si="1"/>
        <v>655.5</v>
      </c>
      <c r="J17" s="12">
        <v>600</v>
      </c>
      <c r="K17" s="12">
        <f t="shared" si="3"/>
        <v>0.0016666666666666668</v>
      </c>
      <c r="L17" s="13">
        <f t="shared" si="4"/>
        <v>1.0925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2847</v>
      </c>
      <c r="C18" s="12">
        <v>2797</v>
      </c>
      <c r="D18" s="12">
        <v>3765</v>
      </c>
      <c r="E18" s="12">
        <v>3685</v>
      </c>
      <c r="F18" s="12">
        <v>1683</v>
      </c>
      <c r="G18" s="12">
        <f t="shared" si="2"/>
        <v>3366</v>
      </c>
      <c r="H18" s="12">
        <f t="shared" si="0"/>
        <v>3292</v>
      </c>
      <c r="I18" s="12">
        <f t="shared" si="1"/>
        <v>3525.5</v>
      </c>
      <c r="J18" s="14">
        <v>750</v>
      </c>
      <c r="K18" s="12">
        <f t="shared" si="3"/>
        <v>0.0013333333333333333</v>
      </c>
      <c r="L18" s="13">
        <f t="shared" si="4"/>
        <v>4.700666666666667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206</v>
      </c>
      <c r="C19" s="12">
        <v>239</v>
      </c>
      <c r="D19" s="12">
        <v>267</v>
      </c>
      <c r="E19" s="12">
        <v>261</v>
      </c>
      <c r="F19" s="12">
        <v>147</v>
      </c>
      <c r="G19" s="12">
        <f t="shared" si="2"/>
        <v>294</v>
      </c>
      <c r="H19" s="12">
        <f t="shared" si="0"/>
        <v>253.4</v>
      </c>
      <c r="I19" s="12">
        <f t="shared" si="1"/>
        <v>277.5</v>
      </c>
      <c r="J19" s="14">
        <v>300</v>
      </c>
      <c r="K19" s="12">
        <f t="shared" si="3"/>
        <v>0.0033333333333333335</v>
      </c>
      <c r="L19" s="13">
        <f t="shared" si="4"/>
        <v>0.925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2416</v>
      </c>
      <c r="C20" s="12">
        <v>1293</v>
      </c>
      <c r="D20" s="12">
        <v>1125</v>
      </c>
      <c r="E20" s="12">
        <v>1083</v>
      </c>
      <c r="F20" s="12">
        <v>440</v>
      </c>
      <c r="G20" s="12">
        <f t="shared" si="2"/>
        <v>880</v>
      </c>
      <c r="H20" s="12">
        <f t="shared" si="0"/>
        <v>1359.4</v>
      </c>
      <c r="I20" s="12">
        <f t="shared" si="1"/>
        <v>981.5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585</v>
      </c>
      <c r="C21" s="12">
        <v>313</v>
      </c>
      <c r="D21" s="12">
        <v>113</v>
      </c>
      <c r="E21" s="12">
        <v>134</v>
      </c>
      <c r="F21" s="12">
        <v>77</v>
      </c>
      <c r="G21" s="12">
        <f t="shared" si="2"/>
        <v>154</v>
      </c>
      <c r="H21" s="12">
        <f t="shared" si="0"/>
        <v>259.8</v>
      </c>
      <c r="I21" s="12">
        <f t="shared" si="1"/>
        <v>144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5400</v>
      </c>
      <c r="C22" s="12">
        <v>25132</v>
      </c>
      <c r="D22" s="12">
        <v>53846</v>
      </c>
      <c r="E22" s="12">
        <v>77602</v>
      </c>
      <c r="F22" s="12">
        <v>30582</v>
      </c>
      <c r="G22" s="12">
        <f t="shared" si="2"/>
        <v>61164</v>
      </c>
      <c r="H22" s="12">
        <f>AVERAGE(B22,C22,D22,E22,G22)</f>
        <v>44628.8</v>
      </c>
      <c r="I22" s="12">
        <f>AVERAGE(E22,G22)</f>
        <v>69383</v>
      </c>
      <c r="J22" s="14">
        <v>3300</v>
      </c>
      <c r="K22" s="12">
        <f t="shared" si="3"/>
        <v>0.00030303030303030303</v>
      </c>
      <c r="L22" s="13">
        <f t="shared" si="4"/>
        <v>21.025151515151514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36">AVERAGE(B23,C23,D23,E23,G23)</f>
        <v>0</v>
      </c>
      <c r="I23" s="12">
        <f aca="true" t="shared" si="6" ref="I23:I36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2548</v>
      </c>
      <c r="C26" s="12">
        <v>3919</v>
      </c>
      <c r="D26" s="12">
        <v>4779</v>
      </c>
      <c r="E26" s="12">
        <v>1849</v>
      </c>
      <c r="F26" s="12">
        <v>531</v>
      </c>
      <c r="G26" s="12">
        <f t="shared" si="2"/>
        <v>1062</v>
      </c>
      <c r="H26" s="12">
        <f t="shared" si="5"/>
        <v>2831.4</v>
      </c>
      <c r="I26" s="12">
        <f t="shared" si="6"/>
        <v>1455.5</v>
      </c>
      <c r="J26" s="14">
        <v>5500</v>
      </c>
      <c r="K26" s="12">
        <f t="shared" si="3"/>
        <v>0.0001818181818181818</v>
      </c>
      <c r="L26" s="13">
        <f t="shared" si="4"/>
        <v>0.2646363636363636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270</v>
      </c>
      <c r="C30" s="12">
        <v>281</v>
      </c>
      <c r="D30" s="12">
        <v>763</v>
      </c>
      <c r="E30" s="12">
        <v>541</v>
      </c>
      <c r="F30" s="12">
        <v>303</v>
      </c>
      <c r="G30" s="12">
        <f t="shared" si="2"/>
        <v>606</v>
      </c>
      <c r="H30" s="12">
        <f t="shared" si="5"/>
        <v>492.2</v>
      </c>
      <c r="I30" s="12">
        <f t="shared" si="6"/>
        <v>573.5</v>
      </c>
      <c r="J30" s="14">
        <v>300</v>
      </c>
      <c r="K30" s="12">
        <f t="shared" si="3"/>
        <v>0.0033333333333333335</v>
      </c>
      <c r="L30" s="13">
        <f t="shared" si="4"/>
        <v>1.9116666666666668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20</v>
      </c>
      <c r="C31" s="12">
        <v>26</v>
      </c>
      <c r="D31" s="12">
        <v>14</v>
      </c>
      <c r="E31" s="12">
        <v>26</v>
      </c>
      <c r="F31" s="12">
        <v>21</v>
      </c>
      <c r="G31" s="12">
        <f t="shared" si="2"/>
        <v>42</v>
      </c>
      <c r="H31" s="12">
        <f t="shared" si="5"/>
        <v>25.6</v>
      </c>
      <c r="I31" s="12">
        <f t="shared" si="6"/>
        <v>34</v>
      </c>
      <c r="J31" s="14">
        <v>900</v>
      </c>
      <c r="K31" s="12">
        <f t="shared" si="3"/>
        <v>0.0011111111111111111</v>
      </c>
      <c r="L31" s="13">
        <f t="shared" si="4"/>
        <v>0.03777777777777778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68</v>
      </c>
      <c r="C32" s="12">
        <v>74</v>
      </c>
      <c r="D32" s="12">
        <v>113</v>
      </c>
      <c r="E32" s="12">
        <v>175</v>
      </c>
      <c r="F32" s="12">
        <v>102</v>
      </c>
      <c r="G32" s="12">
        <f t="shared" si="2"/>
        <v>204</v>
      </c>
      <c r="H32" s="12">
        <f t="shared" si="5"/>
        <v>126.8</v>
      </c>
      <c r="I32" s="12">
        <f t="shared" si="6"/>
        <v>189.5</v>
      </c>
      <c r="J32" s="12">
        <v>700</v>
      </c>
      <c r="K32" s="12">
        <f t="shared" si="3"/>
        <v>0.0014285714285714286</v>
      </c>
      <c r="L32" s="13">
        <f t="shared" si="4"/>
        <v>0.27071428571428574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342</v>
      </c>
      <c r="C33" s="12">
        <v>264</v>
      </c>
      <c r="D33" s="12">
        <v>242</v>
      </c>
      <c r="E33" s="12">
        <v>237</v>
      </c>
      <c r="F33" s="12">
        <v>121</v>
      </c>
      <c r="G33" s="12">
        <f t="shared" si="2"/>
        <v>242</v>
      </c>
      <c r="H33" s="12">
        <f t="shared" si="5"/>
        <v>265.4</v>
      </c>
      <c r="I33" s="12">
        <f t="shared" si="6"/>
        <v>239.5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41</v>
      </c>
      <c r="C34" s="12">
        <v>19</v>
      </c>
      <c r="D34" s="12">
        <v>5</v>
      </c>
      <c r="E34" s="12">
        <v>26</v>
      </c>
      <c r="F34" s="12">
        <v>4</v>
      </c>
      <c r="G34" s="12">
        <f t="shared" si="2"/>
        <v>8</v>
      </c>
      <c r="H34" s="12">
        <f t="shared" si="5"/>
        <v>19.8</v>
      </c>
      <c r="I34" s="12">
        <f t="shared" si="6"/>
        <v>17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448</v>
      </c>
      <c r="C35" s="12">
        <v>52</v>
      </c>
      <c r="D35" s="12">
        <v>75</v>
      </c>
      <c r="E35" s="12">
        <v>1</v>
      </c>
      <c r="F35" s="12">
        <v>17</v>
      </c>
      <c r="G35" s="12">
        <f t="shared" si="2"/>
        <v>34</v>
      </c>
      <c r="H35" s="12">
        <f t="shared" si="5"/>
        <v>122</v>
      </c>
      <c r="I35" s="12">
        <f t="shared" si="6"/>
        <v>17.5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43</v>
      </c>
      <c r="B36" s="12">
        <v>20246</v>
      </c>
      <c r="C36" s="12">
        <v>27213</v>
      </c>
      <c r="D36" s="12">
        <v>34225</v>
      </c>
      <c r="E36" s="12">
        <v>28070</v>
      </c>
      <c r="F36" s="12">
        <v>16183</v>
      </c>
      <c r="G36" s="12">
        <f t="shared" si="2"/>
        <v>32366</v>
      </c>
      <c r="H36" s="12">
        <f t="shared" si="5"/>
        <v>28424</v>
      </c>
      <c r="I36" s="12">
        <f t="shared" si="6"/>
        <v>30218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1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44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>
        <f>SUM(L8:L36)</f>
        <v>55.63924963924964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1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5"/>
      <c r="B40" s="16" t="s">
        <v>28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6" t="s">
        <v>34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" t="s">
        <v>47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45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2">
        <v>-1.41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46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3">
        <f>SUM(L34:L45)</f>
        <v>54.229249639249645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